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桥梁维修费用" sheetId="7" r:id="rId1"/>
    <sheet name="Ranges" sheetId="2" state="hidden" r:id="rId2"/>
  </sheets>
  <definedNames>
    <definedName name="_xlnm._FilterDatabase" localSheetId="0" hidden="1">桥梁维修费用!$A$4:$N$75</definedName>
    <definedName name="Range2">Ranges!$C$1:$C$2</definedName>
    <definedName name="Range8">Ranges!$I$1:$I$6</definedName>
    <definedName name="Range9">Ranges!$J$1:$J$5</definedName>
    <definedName name="Range10">Ranges!$K$1:$K$16</definedName>
    <definedName name="Range11">Ranges!$L$1:$L$16</definedName>
    <definedName name="_xlnm.Print_Titles" localSheetId="0">桥梁维修费用!$4:$4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<sst xmlns="http://schemas.openxmlformats.org/spreadsheetml/2006/main" count="468" uniqueCount="240">
  <si>
    <t>附件1</t>
  </si>
  <si>
    <t xml:space="preserve">          叶城养护所2025年G315线、G219线、S234线桥梁维修表</t>
  </si>
  <si>
    <t>管养单位：叶城养护所</t>
  </si>
  <si>
    <t>序号</t>
  </si>
  <si>
    <t>路线编号</t>
  </si>
  <si>
    <t>桥隧构造物名称</t>
  </si>
  <si>
    <t>中心桩号</t>
  </si>
  <si>
    <t>病害类型</t>
  </si>
  <si>
    <t>病害描述</t>
  </si>
  <si>
    <t>病害数量</t>
  </si>
  <si>
    <t>拟定维修（处治）方法</t>
  </si>
  <si>
    <t>预计维修工程量</t>
  </si>
  <si>
    <t>单位</t>
  </si>
  <si>
    <t>单价（元）</t>
  </si>
  <si>
    <t>金额(元）</t>
  </si>
  <si>
    <t>单桥（隧）构造物维修费（元）</t>
  </si>
  <si>
    <t>备注</t>
  </si>
  <si>
    <t>G315</t>
  </si>
  <si>
    <t>洛克干渠桥</t>
  </si>
  <si>
    <t>K2690+463</t>
  </si>
  <si>
    <t>卡死</t>
  </si>
  <si>
    <t>伸缩缝</t>
  </si>
  <si>
    <t>1条</t>
  </si>
  <si>
    <t>拆除更换</t>
  </si>
  <si>
    <t>m</t>
  </si>
  <si>
    <t>材料标准
1.封口胶需符合《公路桥梁加固设计规范》等标准，提供检测报告和合格证。裂缝处理：清理裂缝表面，确保无灰尘、油污，必要时进行扩缝或开槽。
- 优先选用低黏度、高粘结力、抗老化的环氧类胶材。
2.防腐涂料需符合《公路工程防腐涂料》等相关标准，提供检测报告。 按设计厚度分层涂刷，控制间隔时间，确保涂层均匀无漏涂。
- 优先选用耐水、抗氯离子渗透的环氧类或聚氨酯类防腐涂料。3.环氧树脂砂浆需符合规范（如抗压强度≥30MPa），提供检测报告。4.使用C30及以上强度混凝土、M10及以上砂浆，需提供材料合格证和检测报告。5.按设计图纸选用管材（如PVC管），确保承压、防腐性能。 
- 施工需符合《城市桥梁工程施工与质量验收规范》。</t>
  </si>
  <si>
    <t>纵向裂缝</t>
  </si>
  <si>
    <t>1#板</t>
  </si>
  <si>
    <t>1.3m</t>
  </si>
  <si>
    <t>封口胶处理</t>
  </si>
  <si>
    <t>渗水泛白</t>
  </si>
  <si>
    <t>1#铰缝、4#~7#、9#、11#垫石</t>
  </si>
  <si>
    <t>5㎡</t>
  </si>
  <si>
    <t>磨光机摸完、涂刷防腐材料处治</t>
  </si>
  <si>
    <t>㎡</t>
  </si>
  <si>
    <t>脱落</t>
  </si>
  <si>
    <t>1~6#、8#铰缝</t>
  </si>
  <si>
    <t>56.9m</t>
  </si>
  <si>
    <t>环氧砂浆修补维修</t>
  </si>
  <si>
    <t>冲刷</t>
  </si>
  <si>
    <t>1#护坡</t>
  </si>
  <si>
    <t>2m³</t>
  </si>
  <si>
    <t>混凝土维修</t>
  </si>
  <si>
    <t>m³</t>
  </si>
  <si>
    <t>白西热克干渠桥</t>
  </si>
  <si>
    <t>K2695+860</t>
  </si>
  <si>
    <t>1#、、5#、8#板</t>
  </si>
  <si>
    <t>4.4m</t>
  </si>
  <si>
    <t>破损</t>
  </si>
  <si>
    <t>3#板</t>
  </si>
  <si>
    <t>0.01㎡</t>
  </si>
  <si>
    <t>1#铰缝、4#板</t>
  </si>
  <si>
    <t>0.2㎡</t>
  </si>
  <si>
    <t>1#~3#、6#~8#铰缝</t>
  </si>
  <si>
    <t>49m*0.1m</t>
  </si>
  <si>
    <t>0#护坡</t>
  </si>
  <si>
    <t>0.1m³</t>
  </si>
  <si>
    <t>G219</t>
  </si>
  <si>
    <t>养提赛桥</t>
  </si>
  <si>
    <t>K2551.980</t>
  </si>
  <si>
    <t>横向、纵向、竖向裂缝</t>
  </si>
  <si>
    <t>版、台帽</t>
  </si>
  <si>
    <t>22m</t>
  </si>
  <si>
    <t>7#、8#、9#板</t>
  </si>
  <si>
    <t>3㎡</t>
  </si>
  <si>
    <t>铰缝</t>
  </si>
  <si>
    <t>1#、8#铰缝脱落</t>
  </si>
  <si>
    <t xml:space="preserve">2.6m </t>
  </si>
  <si>
    <t>面粉厂桥</t>
  </si>
  <si>
    <t>K2703+432</t>
  </si>
  <si>
    <t>23#铰缝</t>
  </si>
  <si>
    <t>4m*0.1m</t>
  </si>
  <si>
    <t>1#、14#、25#板</t>
  </si>
  <si>
    <t>1.1㎡</t>
  </si>
  <si>
    <t>纵向、竖向裂缝</t>
  </si>
  <si>
    <t>16#板、0#、1#台身、台帽</t>
  </si>
  <si>
    <t>1#、2#、3#、24#现浇板、1#、4#、23#铰缝</t>
  </si>
  <si>
    <t>11.3㎡</t>
  </si>
  <si>
    <t>叶城小桥</t>
  </si>
  <si>
    <t>K2704+747</t>
  </si>
  <si>
    <t>1#孔、2#孔、3#孔、2#盖梁、挡块</t>
  </si>
  <si>
    <t>5.42㎡</t>
  </si>
  <si>
    <t>1#板、16#、19#铰缝</t>
  </si>
  <si>
    <t>5.5m</t>
  </si>
  <si>
    <t>1#孔12#板、#盖梁</t>
  </si>
  <si>
    <t>1.33㎡</t>
  </si>
  <si>
    <t>伸缩缝橡胶条</t>
  </si>
  <si>
    <t>更换</t>
  </si>
  <si>
    <t>掏空</t>
  </si>
  <si>
    <t>0#台身基础</t>
  </si>
  <si>
    <t>25m³</t>
  </si>
  <si>
    <t>填土</t>
  </si>
  <si>
    <t>竖向裂缝</t>
  </si>
  <si>
    <t>3#台帽、3#台身</t>
  </si>
  <si>
    <t>6.7m</t>
  </si>
  <si>
    <t>恰尔力克桥</t>
  </si>
  <si>
    <t>K2710+318</t>
  </si>
  <si>
    <t>裂缝</t>
  </si>
  <si>
    <t>2#孔、2#、8#、1#孔1#3#、5#、6#、9#纵向裂缝、盖梁低、台身裂缝</t>
  </si>
  <si>
    <t>48.5m</t>
  </si>
  <si>
    <t>L、R护栏</t>
  </si>
  <si>
    <t>27.1m</t>
  </si>
  <si>
    <t>2#孔1#、4#铰缝</t>
  </si>
  <si>
    <t>0.4㎡</t>
  </si>
  <si>
    <t>1#孔1#盖梁、1#墩</t>
  </si>
  <si>
    <t>2.01㎡</t>
  </si>
  <si>
    <t>纵向，横向裂缝</t>
  </si>
  <si>
    <t>2.75m</t>
  </si>
  <si>
    <t>1#护坡基础</t>
  </si>
  <si>
    <t>4.8m³</t>
  </si>
  <si>
    <t>11m</t>
  </si>
  <si>
    <t>损坏</t>
  </si>
  <si>
    <t>泄水管</t>
  </si>
  <si>
    <t>20m</t>
  </si>
  <si>
    <t>恰尔巴格桥</t>
  </si>
  <si>
    <t>K2714+126</t>
  </si>
  <si>
    <t>0#护坡、1#护坡</t>
  </si>
  <si>
    <t>4.6㎡</t>
  </si>
  <si>
    <t>1#，2,3#，4#，5#，6#，7#，8#，9#、4#铰缝</t>
  </si>
  <si>
    <t>1.74㎡</t>
  </si>
  <si>
    <t>1#板纵向，11#横向</t>
  </si>
  <si>
    <t>4m</t>
  </si>
  <si>
    <t>乌吉热克桥</t>
  </si>
  <si>
    <t>K2715+479</t>
  </si>
  <si>
    <t>1#孔3#、5#、7#、6#、11#板纵向、L耳墙竖向，台身竖向</t>
  </si>
  <si>
    <t>18.82m</t>
  </si>
  <si>
    <t>1#孔7#、9#、10#铰缝</t>
  </si>
  <si>
    <t>20.98㎡</t>
  </si>
  <si>
    <t>12m</t>
  </si>
  <si>
    <t>15m</t>
  </si>
  <si>
    <t>1.5m</t>
  </si>
  <si>
    <t>九道桥</t>
  </si>
  <si>
    <t>K2721+599</t>
  </si>
  <si>
    <t>8m</t>
  </si>
  <si>
    <t>麻面</t>
  </si>
  <si>
    <t>2孔1#、2#墩，7#孔1#、2#墩，8#孔1#、2#墩，9#孔1#、2#墩，</t>
  </si>
  <si>
    <t>25㎡</t>
  </si>
  <si>
    <t>缺</t>
  </si>
  <si>
    <t>限载49t、轴重14t</t>
  </si>
  <si>
    <t>个</t>
  </si>
  <si>
    <t>新桩</t>
  </si>
  <si>
    <t>10m</t>
  </si>
  <si>
    <t>右护栏破损</t>
  </si>
  <si>
    <t>六乡桥</t>
  </si>
  <si>
    <t>K2722+780</t>
  </si>
  <si>
    <t>3#板纵向，9#板左翼裂缝，耳墙，台身裂缝</t>
  </si>
  <si>
    <t>13.63m</t>
  </si>
  <si>
    <t>0#护坡、1#护坡，锥坡</t>
  </si>
  <si>
    <t>11.5m</t>
  </si>
  <si>
    <t>7m</t>
  </si>
  <si>
    <t>五乡巴扎渠桥</t>
  </si>
  <si>
    <t>K2728+923</t>
  </si>
  <si>
    <t>0#，1#台身竖向，R护栏横向裂缝</t>
  </si>
  <si>
    <t>5.63m</t>
  </si>
  <si>
    <t>L锥坡</t>
  </si>
  <si>
    <t>2.17m</t>
  </si>
  <si>
    <t>玉沙渠桥</t>
  </si>
  <si>
    <t>K2734+306</t>
  </si>
  <si>
    <t>桥护栏底座</t>
  </si>
  <si>
    <t>0.4m³</t>
  </si>
  <si>
    <t>L0耳墙纵向，0#台身竖向裂缝</t>
  </si>
  <si>
    <t>2.43m</t>
  </si>
  <si>
    <t>6m</t>
  </si>
  <si>
    <t>白什吐干桥</t>
  </si>
  <si>
    <t>K2736+257</t>
  </si>
  <si>
    <t>1#、3#、6#、9#板纵向、l耳墙</t>
  </si>
  <si>
    <t>7.84m</t>
  </si>
  <si>
    <t>1#台身、8#铰缝</t>
  </si>
  <si>
    <t>1.4㎡</t>
  </si>
  <si>
    <t>1.07m</t>
  </si>
  <si>
    <t>护栏，腹板</t>
  </si>
  <si>
    <t>S234</t>
  </si>
  <si>
    <t>百克力克铁木耳桥</t>
  </si>
  <si>
    <t>K45+060</t>
  </si>
  <si>
    <t>L,R护坡</t>
  </si>
  <si>
    <t>20m³</t>
  </si>
  <si>
    <t>4#铰缝脱落</t>
  </si>
  <si>
    <t>0.3m</t>
  </si>
  <si>
    <t>1#板、R耳墙，1#台身，护栏竖向裂缝，2#板板纵向裂缝</t>
  </si>
  <si>
    <t>巴格阿瓦提桥</t>
  </si>
  <si>
    <t>K54+563</t>
  </si>
  <si>
    <t>蜂窝</t>
  </si>
  <si>
    <t>护栏，1#腹板</t>
  </si>
  <si>
    <t>1.82㎡</t>
  </si>
  <si>
    <t>L护栏竖向裂缝，R护栏横向裂缝</t>
  </si>
  <si>
    <t>1.02m</t>
  </si>
  <si>
    <t>恰期孔桥</t>
  </si>
  <si>
    <t>K87+474</t>
  </si>
  <si>
    <t>剥落</t>
  </si>
  <si>
    <t>左右侧防撞护栏剥落</t>
  </si>
  <si>
    <t>8㎡</t>
  </si>
  <si>
    <t>环氧树脂砂浆维修</t>
  </si>
  <si>
    <t>江格勒斯桥</t>
  </si>
  <si>
    <t>K108+073</t>
  </si>
  <si>
    <t>L、R锥坡</t>
  </si>
  <si>
    <t>20㎡</t>
  </si>
  <si>
    <t>加依提勒克桥</t>
  </si>
  <si>
    <t>K112+547</t>
  </si>
  <si>
    <t>2~15#铰缝脱落</t>
  </si>
  <si>
    <t>25m</t>
  </si>
  <si>
    <t>泛白</t>
  </si>
  <si>
    <t>台身、铰缝</t>
  </si>
  <si>
    <t>1.5㎡</t>
  </si>
  <si>
    <t>巴孜桥</t>
  </si>
  <si>
    <t>K114+627</t>
  </si>
  <si>
    <t>4#孔2#，3#、5#，6#，7#板，R护栏</t>
  </si>
  <si>
    <t>57m</t>
  </si>
  <si>
    <t xml:space="preserve">1#孔1#腹板，3#孔1#9#腹板，4#孔9#腹板，1#板低、3#盖梁左侧,2#挡块
</t>
  </si>
  <si>
    <t>合计</t>
  </si>
  <si>
    <t>单位主管：</t>
  </si>
  <si>
    <t>制表人：</t>
  </si>
  <si>
    <t>时间：</t>
  </si>
  <si>
    <t>主线涵洞</t>
  </si>
  <si>
    <t>圆管涵</t>
  </si>
  <si>
    <t>钢</t>
  </si>
  <si>
    <t>无</t>
  </si>
  <si>
    <t>匝道涵洞</t>
  </si>
  <si>
    <t>拱涵</t>
  </si>
  <si>
    <t>混凝土</t>
  </si>
  <si>
    <t>一字墙</t>
  </si>
  <si>
    <t>箱涵</t>
  </si>
  <si>
    <t>钢筋混凝土</t>
  </si>
  <si>
    <t>八字墙</t>
  </si>
  <si>
    <t>板涵</t>
  </si>
  <si>
    <t>砖</t>
  </si>
  <si>
    <t>跌水井</t>
  </si>
  <si>
    <t>倒虹吸</t>
  </si>
  <si>
    <t>石</t>
  </si>
  <si>
    <t>梯形槽</t>
  </si>
  <si>
    <t>其他</t>
  </si>
  <si>
    <t>矩形槽</t>
  </si>
  <si>
    <t>急流槽</t>
  </si>
  <si>
    <t>竖井</t>
  </si>
  <si>
    <t>挡土墙</t>
  </si>
  <si>
    <t>钢筋混凝土翼墙</t>
  </si>
  <si>
    <t>挡墙接跌水铺砌</t>
  </si>
  <si>
    <t>边沟跌井</t>
  </si>
  <si>
    <t>一字墙接边沟</t>
  </si>
  <si>
    <t>一字墙接锥坡</t>
  </si>
  <si>
    <t>集水井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</si>
</sst>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8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42" fontId="5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Protection="0"/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1">
    <xf numFmtId="0" fontId="0" fillId="0" borderId="0" xfId="0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09.11.27表格" xfId="49"/>
    <cellStyle name="常规_Sheet1" xfId="50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3"/>
  <sheetViews>
    <sheetView tabSelected="1" zoomScale="115" zoomScaleNormal="115" workbookViewId="0">
      <selection activeCell="S4" sqref="S4"/>
    </sheetView>
  </sheetViews>
  <sheetFormatPr defaultColWidth="7.99166666666667" defaultRowHeight="12"/>
  <cols>
    <col min="1" max="1" width="3" style="1" customWidth="1"/>
    <col min="2" max="2" width="5.5" style="1" customWidth="1"/>
    <col min="3" max="3" width="8.63333333333333" style="1" customWidth="1"/>
    <col min="4" max="4" width="9.5" style="1" customWidth="1"/>
    <col min="5" max="5" width="11.3833333333333" style="1" customWidth="1"/>
    <col min="6" max="6" width="15.25" style="1" customWidth="1"/>
    <col min="7" max="7" width="8.13333333333333" style="1" customWidth="1"/>
    <col min="8" max="8" width="12.6916666666667" style="3" customWidth="1"/>
    <col min="9" max="9" width="7.25" style="1" customWidth="1"/>
    <col min="10" max="10" width="5.13333333333333" style="1" customWidth="1"/>
    <col min="11" max="11" width="6.88333333333333" style="1" customWidth="1"/>
    <col min="12" max="12" width="10.25" style="1" customWidth="1"/>
    <col min="13" max="13" width="8.5" style="1" customWidth="1"/>
    <col min="14" max="14" width="15.75" style="1" customWidth="1"/>
    <col min="15" max="32" width="7.99166666666667" style="1"/>
    <col min="33" max="16384" width="16.25" style="1"/>
  </cols>
  <sheetData>
    <row r="1" s="1" customForma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1" ht="39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17" customHeight="1" spans="1:13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="1" customFormat="1" ht="66" customHeight="1" spans="1:14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7" t="s">
        <v>11</v>
      </c>
      <c r="J4" s="7" t="s">
        <v>12</v>
      </c>
      <c r="K4" s="7" t="s">
        <v>13</v>
      </c>
      <c r="L4" s="7" t="s">
        <v>14</v>
      </c>
      <c r="M4" s="7" t="s">
        <v>15</v>
      </c>
      <c r="N4" s="10" t="s">
        <v>16</v>
      </c>
    </row>
    <row r="5" s="1" customFormat="1" ht="27" customHeight="1" spans="1:14">
      <c r="A5" s="7">
        <v>1</v>
      </c>
      <c r="B5" s="7" t="s">
        <v>17</v>
      </c>
      <c r="C5" s="7" t="s">
        <v>18</v>
      </c>
      <c r="D5" s="7" t="s">
        <v>19</v>
      </c>
      <c r="E5" s="7" t="s">
        <v>20</v>
      </c>
      <c r="F5" s="7" t="s">
        <v>21</v>
      </c>
      <c r="G5" s="7" t="s">
        <v>22</v>
      </c>
      <c r="H5" s="7" t="s">
        <v>23</v>
      </c>
      <c r="I5" s="7">
        <v>11</v>
      </c>
      <c r="J5" s="7" t="s">
        <v>24</v>
      </c>
      <c r="K5" s="7">
        <v>1200</v>
      </c>
      <c r="L5" s="7">
        <f>K5*I5</f>
        <v>13200</v>
      </c>
      <c r="M5" s="11">
        <f>L5+L8+L6+L7+L9</f>
        <v>14057</v>
      </c>
      <c r="N5" s="12" t="s">
        <v>25</v>
      </c>
    </row>
    <row r="6" s="1" customFormat="1" ht="22" customHeight="1" spans="1:14">
      <c r="A6" s="7"/>
      <c r="B6" s="7"/>
      <c r="C6" s="7"/>
      <c r="D6" s="7"/>
      <c r="E6" s="7" t="s">
        <v>26</v>
      </c>
      <c r="F6" s="7" t="s">
        <v>27</v>
      </c>
      <c r="G6" s="7" t="s">
        <v>28</v>
      </c>
      <c r="H6" s="7" t="s">
        <v>29</v>
      </c>
      <c r="I6" s="7">
        <v>1.3</v>
      </c>
      <c r="J6" s="7" t="s">
        <v>24</v>
      </c>
      <c r="K6" s="7">
        <v>60</v>
      </c>
      <c r="L6" s="7">
        <f>K6*I6</f>
        <v>78</v>
      </c>
      <c r="M6" s="13"/>
      <c r="N6" s="14"/>
    </row>
    <row r="7" s="1" customFormat="1" ht="27" customHeight="1" spans="1:14">
      <c r="A7" s="7"/>
      <c r="B7" s="7"/>
      <c r="C7" s="7"/>
      <c r="D7" s="7"/>
      <c r="E7" s="7" t="s">
        <v>30</v>
      </c>
      <c r="F7" s="7" t="s">
        <v>31</v>
      </c>
      <c r="G7" s="7" t="s">
        <v>32</v>
      </c>
      <c r="H7" s="7" t="s">
        <v>33</v>
      </c>
      <c r="I7" s="7">
        <v>5</v>
      </c>
      <c r="J7" s="7" t="s">
        <v>34</v>
      </c>
      <c r="K7" s="7">
        <v>51</v>
      </c>
      <c r="L7" s="7">
        <f>K7*I7</f>
        <v>255</v>
      </c>
      <c r="M7" s="13"/>
      <c r="N7" s="14"/>
    </row>
    <row r="8" s="1" customFormat="1" ht="27" customHeight="1" spans="1:14">
      <c r="A8" s="7"/>
      <c r="B8" s="7"/>
      <c r="C8" s="7"/>
      <c r="D8" s="7"/>
      <c r="E8" s="7" t="s">
        <v>35</v>
      </c>
      <c r="F8" s="7" t="s">
        <v>36</v>
      </c>
      <c r="G8" s="7" t="s">
        <v>37</v>
      </c>
      <c r="H8" s="7" t="s">
        <v>38</v>
      </c>
      <c r="I8" s="7">
        <v>1.4</v>
      </c>
      <c r="J8" s="7" t="s">
        <v>34</v>
      </c>
      <c r="K8" s="7">
        <v>60</v>
      </c>
      <c r="L8" s="7">
        <f>K8*I8</f>
        <v>84</v>
      </c>
      <c r="M8" s="13"/>
      <c r="N8" s="14"/>
    </row>
    <row r="9" s="1" customFormat="1" ht="21" customHeight="1" spans="1:14">
      <c r="A9" s="7"/>
      <c r="B9" s="7"/>
      <c r="C9" s="7"/>
      <c r="D9" s="7"/>
      <c r="E9" s="7" t="s">
        <v>39</v>
      </c>
      <c r="F9" s="7" t="s">
        <v>40</v>
      </c>
      <c r="G9" s="7" t="s">
        <v>41</v>
      </c>
      <c r="H9" s="7" t="s">
        <v>42</v>
      </c>
      <c r="I9" s="7">
        <v>2</v>
      </c>
      <c r="J9" s="7" t="s">
        <v>43</v>
      </c>
      <c r="K9" s="7">
        <v>220</v>
      </c>
      <c r="L9" s="7">
        <f>K9*I9</f>
        <v>440</v>
      </c>
      <c r="M9" s="13"/>
      <c r="N9" s="14"/>
    </row>
    <row r="10" s="1" customFormat="1" ht="24" customHeight="1" spans="1:14">
      <c r="A10" s="7">
        <v>2</v>
      </c>
      <c r="B10" s="7" t="s">
        <v>17</v>
      </c>
      <c r="C10" s="7" t="s">
        <v>44</v>
      </c>
      <c r="D10" s="7" t="s">
        <v>45</v>
      </c>
      <c r="E10" s="7" t="s">
        <v>20</v>
      </c>
      <c r="F10" s="7" t="s">
        <v>21</v>
      </c>
      <c r="G10" s="7" t="s">
        <v>22</v>
      </c>
      <c r="H10" s="7" t="s">
        <v>23</v>
      </c>
      <c r="I10" s="7">
        <v>11</v>
      </c>
      <c r="J10" s="7" t="s">
        <v>24</v>
      </c>
      <c r="K10" s="7">
        <v>1200</v>
      </c>
      <c r="L10" s="7">
        <f t="shared" ref="L10:L23" si="0">K10*I10</f>
        <v>13200</v>
      </c>
      <c r="M10" s="7">
        <f>L10+L11+L12+L13+L14+L15</f>
        <v>13791</v>
      </c>
      <c r="N10" s="14"/>
    </row>
    <row r="11" s="1" customFormat="1" ht="24" customHeight="1" spans="1:14">
      <c r="A11" s="7"/>
      <c r="B11" s="7"/>
      <c r="C11" s="7"/>
      <c r="D11" s="7"/>
      <c r="E11" s="7" t="s">
        <v>26</v>
      </c>
      <c r="F11" s="7" t="s">
        <v>46</v>
      </c>
      <c r="G11" s="7" t="s">
        <v>47</v>
      </c>
      <c r="H11" s="7" t="s">
        <v>29</v>
      </c>
      <c r="I11" s="7">
        <v>4.4</v>
      </c>
      <c r="J11" s="7" t="s">
        <v>24</v>
      </c>
      <c r="K11" s="7">
        <v>60</v>
      </c>
      <c r="L11" s="7">
        <f t="shared" si="0"/>
        <v>264</v>
      </c>
      <c r="M11" s="7"/>
      <c r="N11" s="14"/>
    </row>
    <row r="12" s="1" customFormat="1" ht="27" customHeight="1" spans="1:14">
      <c r="A12" s="7"/>
      <c r="B12" s="7"/>
      <c r="C12" s="7"/>
      <c r="D12" s="7"/>
      <c r="E12" s="7" t="s">
        <v>48</v>
      </c>
      <c r="F12" s="7" t="s">
        <v>49</v>
      </c>
      <c r="G12" s="7" t="s">
        <v>50</v>
      </c>
      <c r="H12" s="7" t="s">
        <v>38</v>
      </c>
      <c r="I12" s="7">
        <v>0.01</v>
      </c>
      <c r="J12" s="7" t="s">
        <v>34</v>
      </c>
      <c r="K12" s="7">
        <v>60</v>
      </c>
      <c r="L12" s="7">
        <v>1</v>
      </c>
      <c r="M12" s="7"/>
      <c r="N12" s="14"/>
    </row>
    <row r="13" s="1" customFormat="1" ht="27" customHeight="1" spans="1:14">
      <c r="A13" s="7"/>
      <c r="B13" s="7"/>
      <c r="C13" s="7"/>
      <c r="D13" s="7"/>
      <c r="E13" s="7" t="s">
        <v>30</v>
      </c>
      <c r="F13" s="7" t="s">
        <v>51</v>
      </c>
      <c r="G13" s="7" t="s">
        <v>52</v>
      </c>
      <c r="H13" s="7" t="s">
        <v>33</v>
      </c>
      <c r="I13" s="7">
        <v>0.2</v>
      </c>
      <c r="J13" s="7" t="s">
        <v>34</v>
      </c>
      <c r="K13" s="7">
        <v>51</v>
      </c>
      <c r="L13" s="7">
        <v>10</v>
      </c>
      <c r="M13" s="7"/>
      <c r="N13" s="14"/>
    </row>
    <row r="14" s="1" customFormat="1" ht="27" customHeight="1" spans="1:14">
      <c r="A14" s="7"/>
      <c r="B14" s="7"/>
      <c r="C14" s="7"/>
      <c r="D14" s="7"/>
      <c r="E14" s="7" t="s">
        <v>35</v>
      </c>
      <c r="F14" s="7" t="s">
        <v>53</v>
      </c>
      <c r="G14" s="7" t="s">
        <v>54</v>
      </c>
      <c r="H14" s="7" t="s">
        <v>38</v>
      </c>
      <c r="I14" s="7">
        <v>4.9</v>
      </c>
      <c r="J14" s="7" t="s">
        <v>34</v>
      </c>
      <c r="K14" s="7">
        <v>60</v>
      </c>
      <c r="L14" s="7">
        <f t="shared" si="0"/>
        <v>294</v>
      </c>
      <c r="M14" s="7"/>
      <c r="N14" s="14"/>
    </row>
    <row r="15" s="1" customFormat="1" ht="27" customHeight="1" spans="1:14">
      <c r="A15" s="7"/>
      <c r="B15" s="7"/>
      <c r="C15" s="7"/>
      <c r="D15" s="7"/>
      <c r="E15" s="7" t="s">
        <v>39</v>
      </c>
      <c r="F15" s="7" t="s">
        <v>55</v>
      </c>
      <c r="G15" s="7" t="s">
        <v>56</v>
      </c>
      <c r="H15" s="7" t="s">
        <v>42</v>
      </c>
      <c r="I15" s="7">
        <v>0.1</v>
      </c>
      <c r="J15" s="7" t="s">
        <v>43</v>
      </c>
      <c r="K15" s="7">
        <v>220</v>
      </c>
      <c r="L15" s="7">
        <f t="shared" si="0"/>
        <v>22</v>
      </c>
      <c r="M15" s="7"/>
      <c r="N15" s="14"/>
    </row>
    <row r="16" s="1" customFormat="1" ht="30" customHeight="1" spans="1:14">
      <c r="A16" s="7">
        <v>3</v>
      </c>
      <c r="B16" s="7" t="s">
        <v>57</v>
      </c>
      <c r="C16" s="7" t="s">
        <v>58</v>
      </c>
      <c r="D16" s="7" t="s">
        <v>59</v>
      </c>
      <c r="E16" s="7" t="s">
        <v>60</v>
      </c>
      <c r="F16" s="7" t="s">
        <v>61</v>
      </c>
      <c r="G16" s="7" t="s">
        <v>62</v>
      </c>
      <c r="H16" s="7" t="s">
        <v>29</v>
      </c>
      <c r="I16" s="7">
        <v>22</v>
      </c>
      <c r="J16" s="7" t="s">
        <v>24</v>
      </c>
      <c r="K16" s="7">
        <v>60</v>
      </c>
      <c r="L16" s="7">
        <f t="shared" si="0"/>
        <v>1320</v>
      </c>
      <c r="M16" s="7">
        <f>L16+L17+L18</f>
        <v>1489</v>
      </c>
      <c r="N16" s="14"/>
    </row>
    <row r="17" s="1" customFormat="1" ht="30" customHeight="1" spans="1:14">
      <c r="A17" s="7"/>
      <c r="B17" s="7"/>
      <c r="C17" s="7"/>
      <c r="D17" s="7"/>
      <c r="E17" s="7" t="s">
        <v>30</v>
      </c>
      <c r="F17" s="7" t="s">
        <v>63</v>
      </c>
      <c r="G17" s="7" t="s">
        <v>64</v>
      </c>
      <c r="H17" s="7" t="s">
        <v>33</v>
      </c>
      <c r="I17" s="7">
        <v>3</v>
      </c>
      <c r="J17" s="7" t="s">
        <v>34</v>
      </c>
      <c r="K17" s="7">
        <v>51</v>
      </c>
      <c r="L17" s="7">
        <f t="shared" si="0"/>
        <v>153</v>
      </c>
      <c r="M17" s="7"/>
      <c r="N17" s="14"/>
    </row>
    <row r="18" s="1" customFormat="1" ht="30" customHeight="1" spans="1:14">
      <c r="A18" s="7"/>
      <c r="B18" s="7"/>
      <c r="C18" s="7"/>
      <c r="D18" s="7"/>
      <c r="E18" s="7" t="s">
        <v>65</v>
      </c>
      <c r="F18" s="7" t="s">
        <v>66</v>
      </c>
      <c r="G18" s="7" t="s">
        <v>67</v>
      </c>
      <c r="H18" s="7" t="s">
        <v>38</v>
      </c>
      <c r="I18" s="7">
        <v>0.26</v>
      </c>
      <c r="J18" s="7" t="s">
        <v>34</v>
      </c>
      <c r="K18" s="7">
        <v>60</v>
      </c>
      <c r="L18" s="7">
        <v>16</v>
      </c>
      <c r="M18" s="7"/>
      <c r="N18" s="14"/>
    </row>
    <row r="19" s="1" customFormat="1" ht="30" customHeight="1" spans="1:14">
      <c r="A19" s="7">
        <v>4</v>
      </c>
      <c r="B19" s="7" t="s">
        <v>17</v>
      </c>
      <c r="C19" s="7" t="s">
        <v>68</v>
      </c>
      <c r="D19" s="7" t="s">
        <v>69</v>
      </c>
      <c r="E19" s="7" t="s">
        <v>35</v>
      </c>
      <c r="F19" s="7" t="s">
        <v>70</v>
      </c>
      <c r="G19" s="7" t="s">
        <v>71</v>
      </c>
      <c r="H19" s="7" t="s">
        <v>38</v>
      </c>
      <c r="I19" s="7">
        <v>0.4</v>
      </c>
      <c r="J19" s="7" t="s">
        <v>34</v>
      </c>
      <c r="K19" s="7">
        <v>60</v>
      </c>
      <c r="L19" s="7">
        <f t="shared" si="0"/>
        <v>24</v>
      </c>
      <c r="M19" s="7">
        <f>L19+L21+L20</f>
        <v>1086</v>
      </c>
      <c r="N19" s="14"/>
    </row>
    <row r="20" s="1" customFormat="1" ht="30" customHeight="1" spans="1:14">
      <c r="A20" s="7"/>
      <c r="B20" s="7"/>
      <c r="C20" s="7"/>
      <c r="D20" s="7"/>
      <c r="E20" s="7" t="s">
        <v>48</v>
      </c>
      <c r="F20" s="7" t="s">
        <v>72</v>
      </c>
      <c r="G20" s="7" t="s">
        <v>73</v>
      </c>
      <c r="H20" s="7" t="s">
        <v>38</v>
      </c>
      <c r="I20" s="7">
        <v>1.1</v>
      </c>
      <c r="J20" s="7" t="s">
        <v>34</v>
      </c>
      <c r="K20" s="7">
        <v>60</v>
      </c>
      <c r="L20" s="7">
        <f t="shared" si="0"/>
        <v>66</v>
      </c>
      <c r="M20" s="7"/>
      <c r="N20" s="14"/>
    </row>
    <row r="21" s="1" customFormat="1" ht="30" customHeight="1" spans="1:14">
      <c r="A21" s="7"/>
      <c r="B21" s="7"/>
      <c r="C21" s="7"/>
      <c r="D21" s="7"/>
      <c r="E21" s="7" t="s">
        <v>74</v>
      </c>
      <c r="F21" s="7" t="s">
        <v>75</v>
      </c>
      <c r="G21" s="7">
        <v>16.6</v>
      </c>
      <c r="H21" s="7" t="s">
        <v>29</v>
      </c>
      <c r="I21" s="7">
        <v>16.6</v>
      </c>
      <c r="J21" s="7" t="s">
        <v>24</v>
      </c>
      <c r="K21" s="7">
        <v>60</v>
      </c>
      <c r="L21" s="7">
        <f t="shared" si="0"/>
        <v>996</v>
      </c>
      <c r="M21" s="7"/>
      <c r="N21" s="14"/>
    </row>
    <row r="22" s="1" customFormat="1" ht="30" customHeight="1" spans="1:14">
      <c r="A22" s="7"/>
      <c r="B22" s="7"/>
      <c r="C22" s="7"/>
      <c r="D22" s="7"/>
      <c r="E22" s="7" t="s">
        <v>30</v>
      </c>
      <c r="F22" s="7" t="s">
        <v>76</v>
      </c>
      <c r="G22" s="7" t="s">
        <v>77</v>
      </c>
      <c r="H22" s="7" t="s">
        <v>33</v>
      </c>
      <c r="I22" s="7">
        <v>11.3</v>
      </c>
      <c r="J22" s="7" t="s">
        <v>34</v>
      </c>
      <c r="K22" s="7">
        <v>51</v>
      </c>
      <c r="L22" s="7">
        <v>576</v>
      </c>
      <c r="M22" s="7"/>
      <c r="N22" s="14"/>
    </row>
    <row r="23" s="1" customFormat="1" ht="30" customHeight="1" spans="1:14">
      <c r="A23" s="7">
        <v>5</v>
      </c>
      <c r="B23" s="7" t="s">
        <v>17</v>
      </c>
      <c r="C23" s="7" t="s">
        <v>78</v>
      </c>
      <c r="D23" s="7" t="s">
        <v>79</v>
      </c>
      <c r="E23" s="7" t="s">
        <v>30</v>
      </c>
      <c r="F23" s="7" t="s">
        <v>80</v>
      </c>
      <c r="G23" s="7" t="s">
        <v>81</v>
      </c>
      <c r="H23" s="7" t="s">
        <v>33</v>
      </c>
      <c r="I23" s="7">
        <v>5.42</v>
      </c>
      <c r="J23" s="7" t="s">
        <v>34</v>
      </c>
      <c r="K23" s="7">
        <v>51</v>
      </c>
      <c r="L23" s="7">
        <v>276</v>
      </c>
      <c r="M23" s="7">
        <f>L23+L24+L28+L25+L27+L26</f>
        <v>6674</v>
      </c>
      <c r="N23" s="14"/>
    </row>
    <row r="24" s="1" customFormat="1" ht="30" customHeight="1" spans="1:14">
      <c r="A24" s="7"/>
      <c r="B24" s="7"/>
      <c r="C24" s="7"/>
      <c r="D24" s="7"/>
      <c r="E24" s="7" t="s">
        <v>35</v>
      </c>
      <c r="F24" s="7" t="s">
        <v>82</v>
      </c>
      <c r="G24" s="7" t="s">
        <v>83</v>
      </c>
      <c r="H24" s="7" t="s">
        <v>38</v>
      </c>
      <c r="I24" s="7">
        <v>0.43</v>
      </c>
      <c r="J24" s="7" t="s">
        <v>34</v>
      </c>
      <c r="K24" s="7">
        <v>60</v>
      </c>
      <c r="L24" s="7">
        <v>26</v>
      </c>
      <c r="M24" s="7"/>
      <c r="N24" s="14"/>
    </row>
    <row r="25" s="1" customFormat="1" ht="30" customHeight="1" spans="1:14">
      <c r="A25" s="7"/>
      <c r="B25" s="7"/>
      <c r="C25" s="7"/>
      <c r="D25" s="7"/>
      <c r="E25" s="7" t="s">
        <v>48</v>
      </c>
      <c r="F25" s="7" t="s">
        <v>84</v>
      </c>
      <c r="G25" s="7" t="s">
        <v>85</v>
      </c>
      <c r="H25" s="7" t="s">
        <v>38</v>
      </c>
      <c r="I25" s="7">
        <v>1.33</v>
      </c>
      <c r="J25" s="7" t="s">
        <v>34</v>
      </c>
      <c r="K25" s="7">
        <v>60</v>
      </c>
      <c r="L25" s="7">
        <v>80</v>
      </c>
      <c r="M25" s="7"/>
      <c r="N25" s="14"/>
    </row>
    <row r="26" s="1" customFormat="1" ht="30" customHeight="1" spans="1:14">
      <c r="A26" s="7"/>
      <c r="B26" s="7"/>
      <c r="C26" s="7"/>
      <c r="D26" s="7"/>
      <c r="E26" s="7" t="s">
        <v>48</v>
      </c>
      <c r="F26" s="7" t="s">
        <v>86</v>
      </c>
      <c r="G26" s="7" t="s">
        <v>62</v>
      </c>
      <c r="H26" s="7" t="s">
        <v>87</v>
      </c>
      <c r="I26" s="7">
        <v>22</v>
      </c>
      <c r="J26" s="7" t="s">
        <v>24</v>
      </c>
      <c r="K26" s="7">
        <v>245</v>
      </c>
      <c r="L26" s="7">
        <f t="shared" ref="L24:L32" si="1">K26*I26</f>
        <v>5390</v>
      </c>
      <c r="M26" s="7"/>
      <c r="N26" s="14"/>
    </row>
    <row r="27" s="1" customFormat="1" ht="30" customHeight="1" spans="1:14">
      <c r="A27" s="7"/>
      <c r="B27" s="7"/>
      <c r="C27" s="7"/>
      <c r="D27" s="7"/>
      <c r="E27" s="7" t="s">
        <v>88</v>
      </c>
      <c r="F27" s="7" t="s">
        <v>89</v>
      </c>
      <c r="G27" s="7" t="s">
        <v>90</v>
      </c>
      <c r="H27" s="7" t="s">
        <v>91</v>
      </c>
      <c r="I27" s="7">
        <v>25</v>
      </c>
      <c r="J27" s="7" t="s">
        <v>43</v>
      </c>
      <c r="K27" s="7">
        <v>20</v>
      </c>
      <c r="L27" s="7">
        <f t="shared" si="1"/>
        <v>500</v>
      </c>
      <c r="M27" s="7"/>
      <c r="N27" s="14"/>
    </row>
    <row r="28" s="1" customFormat="1" ht="30" customHeight="1" spans="1:14">
      <c r="A28" s="7"/>
      <c r="B28" s="7"/>
      <c r="C28" s="7"/>
      <c r="D28" s="7"/>
      <c r="E28" s="7" t="s">
        <v>92</v>
      </c>
      <c r="F28" s="7" t="s">
        <v>93</v>
      </c>
      <c r="G28" s="7" t="s">
        <v>94</v>
      </c>
      <c r="H28" s="7" t="s">
        <v>29</v>
      </c>
      <c r="I28" s="7">
        <v>6.7</v>
      </c>
      <c r="J28" s="7" t="s">
        <v>24</v>
      </c>
      <c r="K28" s="7">
        <v>60</v>
      </c>
      <c r="L28" s="7">
        <f t="shared" si="1"/>
        <v>402</v>
      </c>
      <c r="M28" s="7"/>
      <c r="N28" s="14"/>
    </row>
    <row r="29" s="1" customFormat="1" ht="72" customHeight="1" spans="1:14">
      <c r="A29" s="7">
        <v>6</v>
      </c>
      <c r="B29" s="7" t="s">
        <v>17</v>
      </c>
      <c r="C29" s="7" t="s">
        <v>95</v>
      </c>
      <c r="D29" s="7" t="s">
        <v>96</v>
      </c>
      <c r="E29" s="7" t="s">
        <v>97</v>
      </c>
      <c r="F29" s="7" t="s">
        <v>98</v>
      </c>
      <c r="G29" s="7" t="s">
        <v>99</v>
      </c>
      <c r="H29" s="7" t="s">
        <v>29</v>
      </c>
      <c r="I29" s="7">
        <v>48.5</v>
      </c>
      <c r="J29" s="7" t="s">
        <v>24</v>
      </c>
      <c r="K29" s="7">
        <v>60</v>
      </c>
      <c r="L29" s="7">
        <f t="shared" si="1"/>
        <v>2910</v>
      </c>
      <c r="M29" s="7">
        <f>L29+L31+L32+L34+L33+L35+L30+L36</f>
        <v>10031</v>
      </c>
      <c r="N29" s="14"/>
    </row>
    <row r="30" s="1" customFormat="1" ht="33" customHeight="1" spans="1:14">
      <c r="A30" s="7"/>
      <c r="B30" s="7"/>
      <c r="C30" s="7"/>
      <c r="D30" s="7"/>
      <c r="E30" s="7" t="s">
        <v>97</v>
      </c>
      <c r="F30" s="7" t="s">
        <v>100</v>
      </c>
      <c r="G30" s="7" t="s">
        <v>101</v>
      </c>
      <c r="H30" s="7" t="s">
        <v>29</v>
      </c>
      <c r="I30" s="7">
        <v>27.1</v>
      </c>
      <c r="J30" s="7" t="s">
        <v>24</v>
      </c>
      <c r="K30" s="7">
        <v>60</v>
      </c>
      <c r="L30" s="7">
        <f t="shared" si="1"/>
        <v>1626</v>
      </c>
      <c r="M30" s="7"/>
      <c r="N30" s="14"/>
    </row>
    <row r="31" s="1" customFormat="1" ht="33" customHeight="1" spans="1:14">
      <c r="A31" s="7"/>
      <c r="B31" s="7"/>
      <c r="C31" s="7"/>
      <c r="D31" s="7"/>
      <c r="E31" s="7" t="s">
        <v>35</v>
      </c>
      <c r="F31" s="7" t="s">
        <v>102</v>
      </c>
      <c r="G31" s="7" t="s">
        <v>103</v>
      </c>
      <c r="H31" s="7" t="s">
        <v>38</v>
      </c>
      <c r="I31" s="7">
        <v>0.4</v>
      </c>
      <c r="J31" s="7" t="s">
        <v>34</v>
      </c>
      <c r="K31" s="7">
        <v>60</v>
      </c>
      <c r="L31" s="7">
        <f t="shared" si="1"/>
        <v>24</v>
      </c>
      <c r="M31" s="7"/>
      <c r="N31" s="14"/>
    </row>
    <row r="32" s="1" customFormat="1" ht="33" customHeight="1" spans="1:14">
      <c r="A32" s="7"/>
      <c r="B32" s="7"/>
      <c r="C32" s="7"/>
      <c r="D32" s="7"/>
      <c r="E32" s="7" t="s">
        <v>30</v>
      </c>
      <c r="F32" s="7" t="s">
        <v>104</v>
      </c>
      <c r="G32" s="7" t="s">
        <v>105</v>
      </c>
      <c r="H32" s="7" t="s">
        <v>33</v>
      </c>
      <c r="I32" s="7">
        <v>2.01</v>
      </c>
      <c r="J32" s="7" t="s">
        <v>34</v>
      </c>
      <c r="K32" s="7">
        <v>51</v>
      </c>
      <c r="L32" s="7">
        <v>103</v>
      </c>
      <c r="M32" s="7"/>
      <c r="N32" s="14"/>
    </row>
    <row r="33" s="1" customFormat="1" ht="33" customHeight="1" spans="1:14">
      <c r="A33" s="7"/>
      <c r="B33" s="7"/>
      <c r="C33" s="7"/>
      <c r="D33" s="7"/>
      <c r="E33" s="7" t="s">
        <v>106</v>
      </c>
      <c r="F33" s="7" t="s">
        <v>40</v>
      </c>
      <c r="G33" s="7" t="s">
        <v>107</v>
      </c>
      <c r="H33" s="7" t="s">
        <v>38</v>
      </c>
      <c r="I33" s="7">
        <v>0.275</v>
      </c>
      <c r="J33" s="7" t="s">
        <v>34</v>
      </c>
      <c r="K33" s="7">
        <v>60</v>
      </c>
      <c r="L33" s="7">
        <v>17</v>
      </c>
      <c r="M33" s="7"/>
      <c r="N33" s="14"/>
    </row>
    <row r="34" s="1" customFormat="1" ht="42" customHeight="1" spans="1:14">
      <c r="A34" s="7"/>
      <c r="B34" s="7"/>
      <c r="C34" s="7"/>
      <c r="D34" s="7"/>
      <c r="E34" s="7" t="s">
        <v>39</v>
      </c>
      <c r="F34" s="7" t="s">
        <v>108</v>
      </c>
      <c r="G34" s="7" t="s">
        <v>109</v>
      </c>
      <c r="H34" s="7" t="s">
        <v>42</v>
      </c>
      <c r="I34" s="7">
        <v>4.8</v>
      </c>
      <c r="J34" s="7" t="s">
        <v>43</v>
      </c>
      <c r="K34" s="7">
        <v>220</v>
      </c>
      <c r="L34" s="7">
        <f t="shared" ref="L34:L60" si="2">K34*I34</f>
        <v>1056</v>
      </c>
      <c r="M34" s="7"/>
      <c r="N34" s="14"/>
    </row>
    <row r="35" s="1" customFormat="1" ht="38" customHeight="1" spans="1:14">
      <c r="A35" s="7"/>
      <c r="B35" s="7"/>
      <c r="C35" s="7"/>
      <c r="D35" s="7"/>
      <c r="E35" s="7" t="s">
        <v>48</v>
      </c>
      <c r="F35" s="7" t="s">
        <v>86</v>
      </c>
      <c r="G35" s="7" t="s">
        <v>110</v>
      </c>
      <c r="H35" s="7" t="s">
        <v>87</v>
      </c>
      <c r="I35" s="7">
        <v>11</v>
      </c>
      <c r="J35" s="7" t="s">
        <v>24</v>
      </c>
      <c r="K35" s="7">
        <v>245</v>
      </c>
      <c r="L35" s="7">
        <f t="shared" si="2"/>
        <v>2695</v>
      </c>
      <c r="M35" s="7"/>
      <c r="N35" s="14"/>
    </row>
    <row r="36" s="1" customFormat="1" ht="44" customHeight="1" spans="1:14">
      <c r="A36" s="7"/>
      <c r="B36" s="7"/>
      <c r="C36" s="7"/>
      <c r="D36" s="7"/>
      <c r="E36" s="7" t="s">
        <v>111</v>
      </c>
      <c r="F36" s="7" t="s">
        <v>112</v>
      </c>
      <c r="G36" s="7" t="s">
        <v>113</v>
      </c>
      <c r="H36" s="7" t="s">
        <v>87</v>
      </c>
      <c r="I36" s="7">
        <v>20</v>
      </c>
      <c r="J36" s="7" t="s">
        <v>24</v>
      </c>
      <c r="K36" s="7">
        <v>80</v>
      </c>
      <c r="L36" s="7">
        <f t="shared" si="2"/>
        <v>1600</v>
      </c>
      <c r="M36" s="7"/>
      <c r="N36" s="14"/>
    </row>
    <row r="37" s="1" customFormat="1" ht="25" customHeight="1" spans="1:14">
      <c r="A37" s="7">
        <v>7</v>
      </c>
      <c r="B37" s="7" t="s">
        <v>17</v>
      </c>
      <c r="C37" s="7" t="s">
        <v>114</v>
      </c>
      <c r="D37" s="7" t="s">
        <v>115</v>
      </c>
      <c r="E37" s="7" t="s">
        <v>106</v>
      </c>
      <c r="F37" s="7" t="s">
        <v>116</v>
      </c>
      <c r="G37" s="7" t="s">
        <v>117</v>
      </c>
      <c r="H37" s="7" t="s">
        <v>38</v>
      </c>
      <c r="I37" s="7">
        <v>0.46</v>
      </c>
      <c r="J37" s="7" t="s">
        <v>34</v>
      </c>
      <c r="K37" s="7">
        <v>60</v>
      </c>
      <c r="L37" s="7">
        <v>28</v>
      </c>
      <c r="M37" s="7">
        <f>L37+L38+L39</f>
        <v>372</v>
      </c>
      <c r="N37" s="14"/>
    </row>
    <row r="38" s="1" customFormat="1" ht="52" customHeight="1" spans="1:14">
      <c r="A38" s="7"/>
      <c r="B38" s="7"/>
      <c r="C38" s="7"/>
      <c r="D38" s="7"/>
      <c r="E38" s="7" t="s">
        <v>35</v>
      </c>
      <c r="F38" s="7" t="s">
        <v>118</v>
      </c>
      <c r="G38" s="7" t="s">
        <v>119</v>
      </c>
      <c r="H38" s="7" t="s">
        <v>38</v>
      </c>
      <c r="I38" s="7">
        <v>1.74</v>
      </c>
      <c r="J38" s="7" t="s">
        <v>34</v>
      </c>
      <c r="K38" s="7">
        <v>60</v>
      </c>
      <c r="L38" s="7">
        <v>104</v>
      </c>
      <c r="M38" s="7"/>
      <c r="N38" s="14"/>
    </row>
    <row r="39" s="1" customFormat="1" ht="23" customHeight="1" spans="1:14">
      <c r="A39" s="7"/>
      <c r="B39" s="7"/>
      <c r="C39" s="7"/>
      <c r="D39" s="7"/>
      <c r="E39" s="7" t="s">
        <v>97</v>
      </c>
      <c r="F39" s="7" t="s">
        <v>120</v>
      </c>
      <c r="G39" s="7" t="s">
        <v>121</v>
      </c>
      <c r="H39" s="7" t="s">
        <v>29</v>
      </c>
      <c r="I39" s="7">
        <v>4</v>
      </c>
      <c r="J39" s="7" t="s">
        <v>24</v>
      </c>
      <c r="K39" s="7">
        <v>60</v>
      </c>
      <c r="L39" s="7">
        <f t="shared" si="2"/>
        <v>240</v>
      </c>
      <c r="M39" s="7"/>
      <c r="N39" s="14"/>
    </row>
    <row r="40" s="1" customFormat="1" ht="43" customHeight="1" spans="1:14">
      <c r="A40" s="7">
        <v>8</v>
      </c>
      <c r="B40" s="7" t="s">
        <v>17</v>
      </c>
      <c r="C40" s="7" t="s">
        <v>122</v>
      </c>
      <c r="D40" s="7" t="s">
        <v>123</v>
      </c>
      <c r="E40" s="7" t="s">
        <v>97</v>
      </c>
      <c r="F40" s="7" t="s">
        <v>124</v>
      </c>
      <c r="G40" s="7" t="s">
        <v>125</v>
      </c>
      <c r="H40" s="7" t="s">
        <v>29</v>
      </c>
      <c r="I40" s="7">
        <v>18.82</v>
      </c>
      <c r="J40" s="7" t="s">
        <v>24</v>
      </c>
      <c r="K40" s="7">
        <v>60</v>
      </c>
      <c r="L40" s="7">
        <v>1129</v>
      </c>
      <c r="M40" s="7">
        <f>L40+L41+L42+L44+L43</f>
        <v>6537</v>
      </c>
      <c r="N40" s="14"/>
    </row>
    <row r="41" s="1" customFormat="1" ht="36" customHeight="1" spans="1:14">
      <c r="A41" s="7"/>
      <c r="B41" s="7"/>
      <c r="C41" s="7"/>
      <c r="D41" s="7"/>
      <c r="E41" s="7" t="s">
        <v>35</v>
      </c>
      <c r="F41" s="7" t="s">
        <v>126</v>
      </c>
      <c r="G41" s="7" t="s">
        <v>127</v>
      </c>
      <c r="H41" s="7" t="s">
        <v>38</v>
      </c>
      <c r="I41" s="7">
        <v>20.98</v>
      </c>
      <c r="J41" s="7" t="s">
        <v>34</v>
      </c>
      <c r="K41" s="7">
        <v>60</v>
      </c>
      <c r="L41" s="7">
        <v>1259</v>
      </c>
      <c r="M41" s="7"/>
      <c r="N41" s="14"/>
    </row>
    <row r="42" s="1" customFormat="1" ht="25" customHeight="1" spans="1:14">
      <c r="A42" s="7"/>
      <c r="B42" s="7"/>
      <c r="C42" s="7"/>
      <c r="D42" s="7"/>
      <c r="E42" s="7" t="s">
        <v>48</v>
      </c>
      <c r="F42" s="7" t="s">
        <v>86</v>
      </c>
      <c r="G42" s="7" t="s">
        <v>128</v>
      </c>
      <c r="H42" s="7" t="s">
        <v>87</v>
      </c>
      <c r="I42" s="7">
        <v>12</v>
      </c>
      <c r="J42" s="7" t="s">
        <v>24</v>
      </c>
      <c r="K42" s="7">
        <v>245</v>
      </c>
      <c r="L42" s="7">
        <f t="shared" si="2"/>
        <v>2940</v>
      </c>
      <c r="M42" s="7"/>
      <c r="N42" s="14"/>
    </row>
    <row r="43" s="1" customFormat="1" ht="25" customHeight="1" spans="1:14">
      <c r="A43" s="7"/>
      <c r="B43" s="7"/>
      <c r="C43" s="7"/>
      <c r="D43" s="7"/>
      <c r="E43" s="7" t="s">
        <v>48</v>
      </c>
      <c r="F43" s="7" t="s">
        <v>112</v>
      </c>
      <c r="G43" s="7" t="s">
        <v>129</v>
      </c>
      <c r="H43" s="7" t="s">
        <v>87</v>
      </c>
      <c r="I43" s="7">
        <v>15</v>
      </c>
      <c r="J43" s="7" t="s">
        <v>24</v>
      </c>
      <c r="K43" s="7">
        <v>80</v>
      </c>
      <c r="L43" s="7">
        <f t="shared" si="2"/>
        <v>1200</v>
      </c>
      <c r="M43" s="7"/>
      <c r="N43" s="14"/>
    </row>
    <row r="44" s="1" customFormat="1" ht="25" customHeight="1" spans="1:14">
      <c r="A44" s="7"/>
      <c r="B44" s="7"/>
      <c r="C44" s="7"/>
      <c r="D44" s="7"/>
      <c r="E44" s="7" t="s">
        <v>106</v>
      </c>
      <c r="F44" s="7" t="s">
        <v>40</v>
      </c>
      <c r="G44" s="7" t="s">
        <v>130</v>
      </c>
      <c r="H44" s="7" t="s">
        <v>38</v>
      </c>
      <c r="I44" s="7">
        <v>0.15</v>
      </c>
      <c r="J44" s="7" t="s">
        <v>34</v>
      </c>
      <c r="K44" s="7">
        <v>60</v>
      </c>
      <c r="L44" s="7">
        <f t="shared" si="2"/>
        <v>9</v>
      </c>
      <c r="M44" s="7"/>
      <c r="N44" s="14"/>
    </row>
    <row r="45" s="1" customFormat="1" ht="23" customHeight="1" spans="1:14">
      <c r="A45" s="7">
        <v>9</v>
      </c>
      <c r="B45" s="7" t="s">
        <v>17</v>
      </c>
      <c r="C45" s="7" t="s">
        <v>131</v>
      </c>
      <c r="D45" s="7" t="s">
        <v>132</v>
      </c>
      <c r="E45" s="7" t="s">
        <v>48</v>
      </c>
      <c r="F45" s="7" t="s">
        <v>112</v>
      </c>
      <c r="G45" s="7" t="s">
        <v>133</v>
      </c>
      <c r="H45" s="7" t="s">
        <v>87</v>
      </c>
      <c r="I45" s="7">
        <v>8</v>
      </c>
      <c r="J45" s="7" t="s">
        <v>24</v>
      </c>
      <c r="K45" s="7">
        <v>80</v>
      </c>
      <c r="L45" s="7">
        <f t="shared" si="2"/>
        <v>640</v>
      </c>
      <c r="M45" s="11">
        <f>L45+L46+L47+L49+L48</f>
        <v>5850</v>
      </c>
      <c r="N45" s="14"/>
    </row>
    <row r="46" s="1" customFormat="1" ht="49" customHeight="1" spans="1:14">
      <c r="A46" s="7"/>
      <c r="B46" s="7"/>
      <c r="C46" s="7"/>
      <c r="D46" s="7"/>
      <c r="E46" s="7" t="s">
        <v>134</v>
      </c>
      <c r="F46" s="7" t="s">
        <v>135</v>
      </c>
      <c r="G46" s="7" t="s">
        <v>136</v>
      </c>
      <c r="H46" s="7" t="s">
        <v>38</v>
      </c>
      <c r="I46" s="7">
        <v>25</v>
      </c>
      <c r="J46" s="7" t="s">
        <v>34</v>
      </c>
      <c r="K46" s="7">
        <v>60</v>
      </c>
      <c r="L46" s="7">
        <f t="shared" si="2"/>
        <v>1500</v>
      </c>
      <c r="M46" s="13"/>
      <c r="N46" s="14"/>
    </row>
    <row r="47" s="1" customFormat="1" ht="23" customHeight="1" spans="1:14">
      <c r="A47" s="7"/>
      <c r="B47" s="7"/>
      <c r="C47" s="7"/>
      <c r="D47" s="7"/>
      <c r="E47" s="7" t="s">
        <v>137</v>
      </c>
      <c r="F47" s="7" t="s">
        <v>138</v>
      </c>
      <c r="G47" s="7" t="s">
        <v>139</v>
      </c>
      <c r="H47" s="7" t="s">
        <v>140</v>
      </c>
      <c r="I47" s="7">
        <v>1</v>
      </c>
      <c r="J47" s="7" t="s">
        <v>139</v>
      </c>
      <c r="K47" s="7">
        <v>1200</v>
      </c>
      <c r="L47" s="7">
        <f t="shared" si="2"/>
        <v>1200</v>
      </c>
      <c r="M47" s="13"/>
      <c r="N47" s="14"/>
    </row>
    <row r="48" s="1" customFormat="1" ht="25" customHeight="1" spans="1:14">
      <c r="A48" s="7"/>
      <c r="B48" s="7"/>
      <c r="C48" s="7"/>
      <c r="D48" s="7"/>
      <c r="E48" s="7" t="s">
        <v>48</v>
      </c>
      <c r="F48" s="7" t="s">
        <v>86</v>
      </c>
      <c r="G48" s="7" t="s">
        <v>141</v>
      </c>
      <c r="H48" s="7" t="s">
        <v>87</v>
      </c>
      <c r="I48" s="7">
        <v>10</v>
      </c>
      <c r="J48" s="7" t="s">
        <v>24</v>
      </c>
      <c r="K48" s="7">
        <v>245</v>
      </c>
      <c r="L48" s="7">
        <f t="shared" si="2"/>
        <v>2450</v>
      </c>
      <c r="M48" s="7"/>
      <c r="N48" s="14"/>
    </row>
    <row r="49" s="1" customFormat="1" ht="23" customHeight="1" spans="1:14">
      <c r="A49" s="7"/>
      <c r="B49" s="7"/>
      <c r="C49" s="7"/>
      <c r="D49" s="7"/>
      <c r="E49" s="7" t="s">
        <v>48</v>
      </c>
      <c r="F49" s="7" t="s">
        <v>142</v>
      </c>
      <c r="G49" s="7" t="s">
        <v>34</v>
      </c>
      <c r="H49" s="7" t="s">
        <v>38</v>
      </c>
      <c r="I49" s="7">
        <v>1</v>
      </c>
      <c r="J49" s="7" t="s">
        <v>34</v>
      </c>
      <c r="K49" s="7">
        <v>60</v>
      </c>
      <c r="L49" s="7">
        <f t="shared" si="2"/>
        <v>60</v>
      </c>
      <c r="M49" s="15"/>
      <c r="N49" s="14"/>
    </row>
    <row r="50" s="1" customFormat="1" ht="32" customHeight="1" spans="1:14">
      <c r="A50" s="7">
        <v>10</v>
      </c>
      <c r="B50" s="7" t="s">
        <v>17</v>
      </c>
      <c r="C50" s="7" t="s">
        <v>143</v>
      </c>
      <c r="D50" s="7" t="s">
        <v>144</v>
      </c>
      <c r="E50" s="7" t="s">
        <v>97</v>
      </c>
      <c r="F50" s="7" t="s">
        <v>145</v>
      </c>
      <c r="G50" s="7" t="s">
        <v>146</v>
      </c>
      <c r="H50" s="7" t="s">
        <v>29</v>
      </c>
      <c r="I50" s="7">
        <v>13.63</v>
      </c>
      <c r="J50" s="7" t="s">
        <v>24</v>
      </c>
      <c r="K50" s="7">
        <v>60</v>
      </c>
      <c r="L50" s="7">
        <v>818</v>
      </c>
      <c r="M50" s="11">
        <f>L50+L51+L52</f>
        <v>1447</v>
      </c>
      <c r="N50" s="14"/>
    </row>
    <row r="51" s="1" customFormat="1" ht="39" customHeight="1" spans="1:14">
      <c r="A51" s="8"/>
      <c r="B51" s="9"/>
      <c r="C51" s="8"/>
      <c r="E51" s="7" t="s">
        <v>92</v>
      </c>
      <c r="F51" s="7" t="s">
        <v>147</v>
      </c>
      <c r="G51" s="7" t="s">
        <v>148</v>
      </c>
      <c r="H51" s="7" t="s">
        <v>38</v>
      </c>
      <c r="I51" s="7">
        <v>1.15</v>
      </c>
      <c r="J51" s="7" t="s">
        <v>34</v>
      </c>
      <c r="K51" s="7">
        <v>60</v>
      </c>
      <c r="L51" s="7">
        <f t="shared" si="2"/>
        <v>69</v>
      </c>
      <c r="M51" s="13"/>
      <c r="N51" s="14"/>
    </row>
    <row r="52" s="1" customFormat="1" ht="27" customHeight="1" spans="1:14">
      <c r="A52" s="7"/>
      <c r="B52" s="7"/>
      <c r="C52" s="7"/>
      <c r="D52" s="7"/>
      <c r="E52" s="7" t="s">
        <v>111</v>
      </c>
      <c r="F52" s="7" t="s">
        <v>112</v>
      </c>
      <c r="G52" s="7" t="s">
        <v>149</v>
      </c>
      <c r="H52" s="7" t="s">
        <v>87</v>
      </c>
      <c r="I52" s="7">
        <v>7</v>
      </c>
      <c r="J52" s="7" t="s">
        <v>24</v>
      </c>
      <c r="K52" s="7">
        <v>80</v>
      </c>
      <c r="L52" s="7">
        <f t="shared" si="2"/>
        <v>560</v>
      </c>
      <c r="M52" s="13"/>
      <c r="N52" s="14"/>
    </row>
    <row r="53" s="1" customFormat="1" ht="32" customHeight="1" spans="1:14">
      <c r="A53" s="7">
        <v>11</v>
      </c>
      <c r="B53" s="7" t="s">
        <v>17</v>
      </c>
      <c r="C53" s="7" t="s">
        <v>150</v>
      </c>
      <c r="D53" s="7" t="s">
        <v>151</v>
      </c>
      <c r="E53" s="7" t="s">
        <v>97</v>
      </c>
      <c r="F53" s="7" t="s">
        <v>152</v>
      </c>
      <c r="G53" s="7" t="s">
        <v>153</v>
      </c>
      <c r="H53" s="7" t="s">
        <v>29</v>
      </c>
      <c r="I53" s="7">
        <v>5.63</v>
      </c>
      <c r="J53" s="7" t="s">
        <v>24</v>
      </c>
      <c r="K53" s="7">
        <v>60</v>
      </c>
      <c r="L53" s="7">
        <v>338</v>
      </c>
      <c r="M53" s="11">
        <f>L53+L54</f>
        <v>351</v>
      </c>
      <c r="N53" s="14"/>
    </row>
    <row r="54" s="1" customFormat="1" ht="21" customHeight="1" spans="1:14">
      <c r="A54" s="7"/>
      <c r="B54" s="7"/>
      <c r="C54" s="7"/>
      <c r="D54" s="7"/>
      <c r="E54" s="7" t="s">
        <v>92</v>
      </c>
      <c r="F54" s="7" t="s">
        <v>154</v>
      </c>
      <c r="G54" s="7" t="s">
        <v>155</v>
      </c>
      <c r="H54" s="7" t="s">
        <v>38</v>
      </c>
      <c r="I54" s="7">
        <v>0.217</v>
      </c>
      <c r="J54" s="7" t="s">
        <v>34</v>
      </c>
      <c r="K54" s="7">
        <v>60</v>
      </c>
      <c r="L54" s="7">
        <v>13</v>
      </c>
      <c r="M54" s="13"/>
      <c r="N54" s="14"/>
    </row>
    <row r="55" s="1" customFormat="1" ht="32" customHeight="1" spans="1:14">
      <c r="A55" s="7">
        <v>12</v>
      </c>
      <c r="B55" s="7" t="s">
        <v>17</v>
      </c>
      <c r="C55" s="7" t="s">
        <v>156</v>
      </c>
      <c r="D55" s="7" t="s">
        <v>157</v>
      </c>
      <c r="E55" s="7" t="s">
        <v>48</v>
      </c>
      <c r="F55" s="7" t="s">
        <v>158</v>
      </c>
      <c r="G55" s="7" t="s">
        <v>159</v>
      </c>
      <c r="H55" s="7" t="s">
        <v>42</v>
      </c>
      <c r="I55" s="7">
        <v>0.04</v>
      </c>
      <c r="J55" s="7" t="s">
        <v>43</v>
      </c>
      <c r="K55" s="7">
        <v>220</v>
      </c>
      <c r="L55" s="7">
        <v>9</v>
      </c>
      <c r="M55" s="11">
        <f>L55+L56+L57</f>
        <v>635</v>
      </c>
      <c r="N55" s="14"/>
    </row>
    <row r="56" s="1" customFormat="1" ht="29" customHeight="1" spans="1:14">
      <c r="A56" s="7"/>
      <c r="B56" s="7"/>
      <c r="C56" s="7"/>
      <c r="D56" s="7"/>
      <c r="E56" s="7" t="s">
        <v>97</v>
      </c>
      <c r="F56" s="7" t="s">
        <v>160</v>
      </c>
      <c r="G56" s="7" t="s">
        <v>161</v>
      </c>
      <c r="H56" s="7" t="s">
        <v>29</v>
      </c>
      <c r="I56" s="7">
        <v>2.43</v>
      </c>
      <c r="J56" s="7" t="s">
        <v>24</v>
      </c>
      <c r="K56" s="7">
        <v>60</v>
      </c>
      <c r="L56" s="7">
        <v>146</v>
      </c>
      <c r="M56" s="13"/>
      <c r="N56" s="14"/>
    </row>
    <row r="57" s="1" customFormat="1" ht="29" customHeight="1" spans="1:14">
      <c r="A57" s="7"/>
      <c r="B57" s="7"/>
      <c r="C57" s="7"/>
      <c r="D57" s="7"/>
      <c r="E57" s="7" t="s">
        <v>48</v>
      </c>
      <c r="F57" s="7" t="s">
        <v>112</v>
      </c>
      <c r="G57" s="7" t="s">
        <v>162</v>
      </c>
      <c r="H57" s="7" t="s">
        <v>87</v>
      </c>
      <c r="I57" s="7">
        <v>6</v>
      </c>
      <c r="J57" s="7" t="s">
        <v>24</v>
      </c>
      <c r="K57" s="7">
        <v>80</v>
      </c>
      <c r="L57" s="7">
        <f t="shared" si="2"/>
        <v>480</v>
      </c>
      <c r="M57" s="13"/>
      <c r="N57" s="14"/>
    </row>
    <row r="58" s="1" customFormat="1" ht="32" customHeight="1" spans="1:14">
      <c r="A58" s="7">
        <v>13</v>
      </c>
      <c r="B58" s="7" t="s">
        <v>17</v>
      </c>
      <c r="C58" s="7" t="s">
        <v>163</v>
      </c>
      <c r="D58" s="7" t="s">
        <v>164</v>
      </c>
      <c r="E58" s="7" t="s">
        <v>97</v>
      </c>
      <c r="F58" s="7" t="s">
        <v>165</v>
      </c>
      <c r="G58" s="7" t="s">
        <v>166</v>
      </c>
      <c r="H58" s="7" t="s">
        <v>29</v>
      </c>
      <c r="I58" s="7">
        <v>7.84</v>
      </c>
      <c r="J58" s="7" t="s">
        <v>24</v>
      </c>
      <c r="K58" s="7">
        <v>60</v>
      </c>
      <c r="L58" s="7">
        <v>470</v>
      </c>
      <c r="M58" s="11">
        <f>SUM(L58:L61)</f>
        <v>548</v>
      </c>
      <c r="N58" s="14"/>
    </row>
    <row r="59" s="1" customFormat="1" ht="32" customHeight="1" spans="1:14">
      <c r="A59" s="7"/>
      <c r="B59" s="7"/>
      <c r="C59" s="7"/>
      <c r="D59" s="7"/>
      <c r="E59" s="7" t="s">
        <v>30</v>
      </c>
      <c r="F59" s="7" t="s">
        <v>167</v>
      </c>
      <c r="G59" s="7" t="s">
        <v>168</v>
      </c>
      <c r="H59" s="7" t="s">
        <v>33</v>
      </c>
      <c r="I59" s="7">
        <v>1.4</v>
      </c>
      <c r="J59" s="7" t="s">
        <v>34</v>
      </c>
      <c r="K59" s="7">
        <v>51</v>
      </c>
      <c r="L59" s="7">
        <v>71</v>
      </c>
      <c r="M59" s="13"/>
      <c r="N59" s="14"/>
    </row>
    <row r="60" s="1" customFormat="1" ht="32" customHeight="1" spans="1:14">
      <c r="A60" s="7"/>
      <c r="B60" s="7"/>
      <c r="C60" s="7"/>
      <c r="D60" s="7"/>
      <c r="E60" s="7" t="s">
        <v>92</v>
      </c>
      <c r="F60" s="7" t="s">
        <v>154</v>
      </c>
      <c r="G60" s="7" t="s">
        <v>169</v>
      </c>
      <c r="H60" s="7" t="s">
        <v>38</v>
      </c>
      <c r="I60" s="7">
        <v>0.107</v>
      </c>
      <c r="J60" s="7" t="s">
        <v>34</v>
      </c>
      <c r="K60" s="7">
        <v>60</v>
      </c>
      <c r="L60" s="7">
        <v>6</v>
      </c>
      <c r="M60" s="13"/>
      <c r="N60" s="14"/>
    </row>
    <row r="61" s="1" customFormat="1" ht="32" customHeight="1" spans="1:14">
      <c r="A61" s="7"/>
      <c r="B61" s="7"/>
      <c r="C61" s="7"/>
      <c r="D61" s="7"/>
      <c r="E61" s="7" t="s">
        <v>48</v>
      </c>
      <c r="F61" s="7" t="s">
        <v>170</v>
      </c>
      <c r="G61" s="7" t="s">
        <v>52</v>
      </c>
      <c r="H61" s="7" t="s">
        <v>38</v>
      </c>
      <c r="I61" s="7">
        <v>0.02</v>
      </c>
      <c r="J61" s="7" t="s">
        <v>43</v>
      </c>
      <c r="K61" s="7">
        <v>60</v>
      </c>
      <c r="L61" s="7">
        <v>1</v>
      </c>
      <c r="M61" s="15"/>
      <c r="N61" s="14"/>
    </row>
    <row r="62" s="1" customFormat="1" ht="32" customHeight="1" spans="1:14">
      <c r="A62" s="7">
        <v>14</v>
      </c>
      <c r="B62" s="7" t="s">
        <v>171</v>
      </c>
      <c r="C62" s="7" t="s">
        <v>172</v>
      </c>
      <c r="D62" s="7" t="s">
        <v>173</v>
      </c>
      <c r="E62" s="7" t="s">
        <v>111</v>
      </c>
      <c r="F62" s="7" t="s">
        <v>174</v>
      </c>
      <c r="G62" s="7" t="s">
        <v>175</v>
      </c>
      <c r="H62" s="7" t="s">
        <v>42</v>
      </c>
      <c r="I62" s="7">
        <v>20</v>
      </c>
      <c r="J62" s="7" t="s">
        <v>43</v>
      </c>
      <c r="K62" s="7">
        <v>220</v>
      </c>
      <c r="L62" s="7">
        <f>K62*I62</f>
        <v>4400</v>
      </c>
      <c r="M62" s="11">
        <f>SUM(L62:L64)</f>
        <v>5304</v>
      </c>
      <c r="N62" s="14"/>
    </row>
    <row r="63" s="1" customFormat="1" ht="32" customHeight="1" spans="1:14">
      <c r="A63" s="7"/>
      <c r="B63" s="7"/>
      <c r="C63" s="7"/>
      <c r="D63" s="7"/>
      <c r="E63" s="7" t="s">
        <v>35</v>
      </c>
      <c r="F63" s="7" t="s">
        <v>176</v>
      </c>
      <c r="G63" s="7" t="s">
        <v>177</v>
      </c>
      <c r="H63" s="7" t="s">
        <v>38</v>
      </c>
      <c r="I63" s="7">
        <v>0.06</v>
      </c>
      <c r="J63" s="7" t="s">
        <v>34</v>
      </c>
      <c r="K63" s="7">
        <v>60</v>
      </c>
      <c r="L63" s="7">
        <v>4</v>
      </c>
      <c r="M63" s="13"/>
      <c r="N63" s="14"/>
    </row>
    <row r="64" s="1" customFormat="1" ht="43" customHeight="1" spans="1:14">
      <c r="A64" s="7"/>
      <c r="B64" s="7"/>
      <c r="C64" s="7"/>
      <c r="D64" s="7"/>
      <c r="E64" s="7" t="s">
        <v>97</v>
      </c>
      <c r="F64" s="7" t="s">
        <v>178</v>
      </c>
      <c r="G64" s="7" t="s">
        <v>129</v>
      </c>
      <c r="H64" s="7" t="s">
        <v>29</v>
      </c>
      <c r="I64" s="7">
        <v>15</v>
      </c>
      <c r="J64" s="7" t="s">
        <v>24</v>
      </c>
      <c r="K64" s="7">
        <v>60</v>
      </c>
      <c r="L64" s="7">
        <f>K64*I64</f>
        <v>900</v>
      </c>
      <c r="M64" s="13"/>
      <c r="N64" s="14"/>
    </row>
    <row r="65" s="1" customFormat="1" ht="32" customHeight="1" spans="1:14">
      <c r="A65" s="10">
        <v>15</v>
      </c>
      <c r="B65" s="10" t="s">
        <v>171</v>
      </c>
      <c r="C65" s="10" t="s">
        <v>179</v>
      </c>
      <c r="D65" s="10" t="s">
        <v>180</v>
      </c>
      <c r="E65" s="7" t="s">
        <v>181</v>
      </c>
      <c r="F65" s="7" t="s">
        <v>182</v>
      </c>
      <c r="G65" s="7" t="s">
        <v>183</v>
      </c>
      <c r="H65" s="7" t="s">
        <v>38</v>
      </c>
      <c r="I65" s="7">
        <v>1.82</v>
      </c>
      <c r="J65" s="7" t="s">
        <v>34</v>
      </c>
      <c r="K65" s="7">
        <v>60</v>
      </c>
      <c r="L65" s="7">
        <v>109</v>
      </c>
      <c r="M65" s="10">
        <f>+L65+L66</f>
        <v>170</v>
      </c>
      <c r="N65" s="14"/>
    </row>
    <row r="66" s="1" customFormat="1" ht="27" customHeight="1" spans="1:14">
      <c r="A66" s="10"/>
      <c r="B66" s="10"/>
      <c r="C66" s="10"/>
      <c r="D66" s="10"/>
      <c r="E66" s="7" t="s">
        <v>97</v>
      </c>
      <c r="F66" s="7" t="s">
        <v>184</v>
      </c>
      <c r="G66" s="7" t="s">
        <v>185</v>
      </c>
      <c r="H66" s="7" t="s">
        <v>29</v>
      </c>
      <c r="I66" s="7">
        <v>1.02</v>
      </c>
      <c r="J66" s="7" t="s">
        <v>24</v>
      </c>
      <c r="K66" s="7">
        <v>60</v>
      </c>
      <c r="L66" s="7">
        <v>61</v>
      </c>
      <c r="M66" s="10"/>
      <c r="N66" s="14"/>
    </row>
    <row r="67" s="1" customFormat="1" ht="28" customHeight="1" spans="1:14">
      <c r="A67" s="10">
        <v>16</v>
      </c>
      <c r="B67" s="10" t="s">
        <v>171</v>
      </c>
      <c r="C67" s="10" t="s">
        <v>186</v>
      </c>
      <c r="D67" s="7" t="s">
        <v>187</v>
      </c>
      <c r="E67" s="7" t="s">
        <v>188</v>
      </c>
      <c r="F67" s="7" t="s">
        <v>189</v>
      </c>
      <c r="G67" s="7" t="s">
        <v>190</v>
      </c>
      <c r="H67" s="7" t="s">
        <v>191</v>
      </c>
      <c r="I67" s="7">
        <v>8</v>
      </c>
      <c r="J67" s="7" t="s">
        <v>43</v>
      </c>
      <c r="K67" s="7">
        <v>60</v>
      </c>
      <c r="L67" s="7">
        <f>I67*K67</f>
        <v>480</v>
      </c>
      <c r="M67" s="17">
        <f>L67</f>
        <v>480</v>
      </c>
      <c r="N67" s="14"/>
    </row>
    <row r="68" s="1" customFormat="1" ht="28" customHeight="1" spans="1:14">
      <c r="A68" s="10">
        <v>17</v>
      </c>
      <c r="B68" s="10" t="s">
        <v>171</v>
      </c>
      <c r="C68" s="10" t="s">
        <v>192</v>
      </c>
      <c r="D68" s="10" t="s">
        <v>193</v>
      </c>
      <c r="E68" s="7" t="s">
        <v>48</v>
      </c>
      <c r="F68" s="7" t="s">
        <v>194</v>
      </c>
      <c r="G68" s="7" t="s">
        <v>195</v>
      </c>
      <c r="H68" s="7" t="s">
        <v>42</v>
      </c>
      <c r="I68" s="7">
        <v>6</v>
      </c>
      <c r="J68" s="7" t="s">
        <v>43</v>
      </c>
      <c r="K68" s="7">
        <v>220</v>
      </c>
      <c r="L68" s="7">
        <f>K68*I68</f>
        <v>1320</v>
      </c>
      <c r="M68" s="18">
        <f>SUM(L68:L68)</f>
        <v>1320</v>
      </c>
      <c r="N68" s="14"/>
    </row>
    <row r="69" s="1" customFormat="1" ht="32" customHeight="1" spans="1:14">
      <c r="A69" s="10">
        <v>18</v>
      </c>
      <c r="B69" s="10" t="s">
        <v>171</v>
      </c>
      <c r="C69" s="10" t="s">
        <v>196</v>
      </c>
      <c r="D69" s="10" t="s">
        <v>197</v>
      </c>
      <c r="E69" s="7" t="s">
        <v>35</v>
      </c>
      <c r="F69" s="7" t="s">
        <v>198</v>
      </c>
      <c r="G69" s="7" t="s">
        <v>199</v>
      </c>
      <c r="H69" s="7" t="s">
        <v>38</v>
      </c>
      <c r="I69" s="7">
        <v>2.5</v>
      </c>
      <c r="J69" s="7" t="s">
        <v>34</v>
      </c>
      <c r="K69" s="7">
        <v>60</v>
      </c>
      <c r="L69" s="7">
        <f>K69*I69</f>
        <v>150</v>
      </c>
      <c r="M69" s="18">
        <f>L69+L70</f>
        <v>227</v>
      </c>
      <c r="N69" s="14"/>
    </row>
    <row r="70" s="1" customFormat="1" ht="32" customHeight="1" spans="1:14">
      <c r="A70" s="10"/>
      <c r="B70" s="10"/>
      <c r="C70" s="10"/>
      <c r="D70" s="10"/>
      <c r="E70" s="7" t="s">
        <v>200</v>
      </c>
      <c r="F70" s="7" t="s">
        <v>201</v>
      </c>
      <c r="G70" s="7" t="s">
        <v>202</v>
      </c>
      <c r="H70" s="7" t="s">
        <v>33</v>
      </c>
      <c r="I70" s="7">
        <v>1.5</v>
      </c>
      <c r="J70" s="7" t="s">
        <v>34</v>
      </c>
      <c r="K70" s="7">
        <v>51</v>
      </c>
      <c r="L70" s="7">
        <v>77</v>
      </c>
      <c r="M70" s="17"/>
      <c r="N70" s="14"/>
    </row>
    <row r="71" s="1" customFormat="1" ht="48" customHeight="1" spans="1:14">
      <c r="A71" s="10">
        <v>19</v>
      </c>
      <c r="B71" s="10" t="s">
        <v>171</v>
      </c>
      <c r="C71" s="10" t="s">
        <v>203</v>
      </c>
      <c r="D71" s="10" t="s">
        <v>204</v>
      </c>
      <c r="E71" s="10" t="s">
        <v>106</v>
      </c>
      <c r="F71" s="10" t="s">
        <v>205</v>
      </c>
      <c r="G71" s="10" t="s">
        <v>206</v>
      </c>
      <c r="H71" s="16" t="s">
        <v>29</v>
      </c>
      <c r="I71" s="10">
        <v>57</v>
      </c>
      <c r="J71" s="10" t="s">
        <v>24</v>
      </c>
      <c r="K71" s="7">
        <v>60</v>
      </c>
      <c r="L71" s="7">
        <f t="shared" ref="L71:L73" si="3">K71*I71</f>
        <v>3420</v>
      </c>
      <c r="M71" s="18">
        <f>SUM(L71:L73)</f>
        <v>6181</v>
      </c>
      <c r="N71" s="14"/>
    </row>
    <row r="72" s="1" customFormat="1" ht="49" customHeight="1" spans="1:14">
      <c r="A72" s="10"/>
      <c r="B72" s="10"/>
      <c r="C72" s="10"/>
      <c r="D72" s="10"/>
      <c r="E72" s="10" t="s">
        <v>48</v>
      </c>
      <c r="F72" s="16" t="s">
        <v>207</v>
      </c>
      <c r="G72" s="10" t="s">
        <v>73</v>
      </c>
      <c r="H72" s="16" t="s">
        <v>38</v>
      </c>
      <c r="I72" s="10">
        <v>1.1</v>
      </c>
      <c r="J72" s="10" t="s">
        <v>34</v>
      </c>
      <c r="K72" s="7">
        <v>60</v>
      </c>
      <c r="L72" s="7">
        <f t="shared" si="3"/>
        <v>66</v>
      </c>
      <c r="M72" s="17"/>
      <c r="N72" s="14"/>
    </row>
    <row r="73" s="1" customFormat="1" ht="32" customHeight="1" spans="1:14">
      <c r="A73" s="10"/>
      <c r="B73" s="10"/>
      <c r="C73" s="10"/>
      <c r="D73" s="10"/>
      <c r="E73" s="7" t="s">
        <v>48</v>
      </c>
      <c r="F73" s="7" t="s">
        <v>86</v>
      </c>
      <c r="G73" s="7" t="s">
        <v>110</v>
      </c>
      <c r="H73" s="7" t="s">
        <v>87</v>
      </c>
      <c r="I73" s="7">
        <v>11</v>
      </c>
      <c r="J73" s="7" t="s">
        <v>24</v>
      </c>
      <c r="K73" s="7">
        <v>245</v>
      </c>
      <c r="L73" s="7">
        <f t="shared" si="3"/>
        <v>2695</v>
      </c>
      <c r="M73" s="17"/>
      <c r="N73" s="19"/>
    </row>
    <row r="74" s="1" customFormat="1" ht="29" customHeight="1" spans="1:14">
      <c r="A74" s="10" t="s">
        <v>208</v>
      </c>
      <c r="B74" s="10"/>
      <c r="C74" s="10"/>
      <c r="D74" s="10"/>
      <c r="E74" s="10"/>
      <c r="F74" s="10"/>
      <c r="G74" s="10"/>
      <c r="H74" s="16"/>
      <c r="I74" s="10"/>
      <c r="J74" s="10"/>
      <c r="K74" s="10"/>
      <c r="L74" s="10"/>
      <c r="M74" s="10">
        <f>SUM(M5:M73)</f>
        <v>76550</v>
      </c>
      <c r="N74" s="20"/>
    </row>
    <row r="75" s="2" customFormat="1" ht="25" customHeight="1" spans="1:13">
      <c r="A75" s="1" t="s">
        <v>209</v>
      </c>
      <c r="B75" s="1"/>
      <c r="C75" s="1"/>
      <c r="D75" s="1"/>
      <c r="E75" s="6"/>
      <c r="F75" s="3" t="s">
        <v>210</v>
      </c>
      <c r="G75" s="3"/>
      <c r="H75" s="3"/>
      <c r="I75" s="6" t="s">
        <v>211</v>
      </c>
      <c r="J75" s="6"/>
      <c r="K75" s="6"/>
      <c r="L75" s="6"/>
      <c r="M75" s="6"/>
    </row>
    <row r="76" s="1" customFormat="1" ht="36" customHeight="1" spans="8:8">
      <c r="H76" s="3"/>
    </row>
    <row r="77" s="1" customFormat="1" ht="36" customHeight="1" spans="8:8">
      <c r="H77" s="3"/>
    </row>
    <row r="78" s="1" customFormat="1" ht="36" customHeight="1" spans="8:8">
      <c r="H78" s="3"/>
    </row>
    <row r="79" s="1" customFormat="1" ht="36" customHeight="1" spans="8:8">
      <c r="H79" s="3"/>
    </row>
    <row r="80" s="1" customFormat="1" ht="36" customHeight="1" spans="8:8">
      <c r="H80" s="3"/>
    </row>
    <row r="81" s="1" customFormat="1" ht="36" customHeight="1" spans="8:8">
      <c r="H81" s="3"/>
    </row>
    <row r="82" s="1" customFormat="1" ht="36" customHeight="1" spans="8:8">
      <c r="H82" s="3"/>
    </row>
    <row r="83" s="1" customFormat="1" ht="36" customHeight="1" spans="8:8">
      <c r="H83" s="3"/>
    </row>
    <row r="84" s="1" customFormat="1" ht="36" customHeight="1" spans="8:8">
      <c r="H84" s="3"/>
    </row>
    <row r="85" s="1" customFormat="1" ht="36" customHeight="1" spans="8:8">
      <c r="H85" s="3"/>
    </row>
    <row r="86" s="1" customFormat="1" ht="36" customHeight="1" spans="8:8">
      <c r="H86" s="3"/>
    </row>
    <row r="87" s="1" customFormat="1" ht="36" customHeight="1" spans="8:8">
      <c r="H87" s="3"/>
    </row>
    <row r="88" s="1" customFormat="1" ht="36" customHeight="1" spans="8:8">
      <c r="H88" s="3"/>
    </row>
    <row r="89" s="1" customFormat="1" ht="36" customHeight="1" spans="8:8">
      <c r="H89" s="3"/>
    </row>
    <row r="90" s="1" customFormat="1" ht="36" customHeight="1" spans="8:8">
      <c r="H90" s="3"/>
    </row>
    <row r="91" s="1" customFormat="1" ht="36" customHeight="1" spans="8:8">
      <c r="H91" s="3"/>
    </row>
    <row r="92" s="1" customFormat="1" ht="36" customHeight="1" spans="8:8">
      <c r="H92" s="3"/>
    </row>
    <row r="93" s="1" customFormat="1" ht="36" customHeight="1" spans="8:8">
      <c r="H93" s="3"/>
    </row>
    <row r="94" s="1" customFormat="1" ht="36" customHeight="1" spans="8:8">
      <c r="H94" s="3"/>
    </row>
    <row r="95" s="1" customFormat="1" ht="36" customHeight="1" spans="8:8">
      <c r="H95" s="3"/>
    </row>
    <row r="96" s="1" customFormat="1" ht="36" customHeight="1" spans="8:8">
      <c r="H96" s="3"/>
    </row>
    <row r="97" s="1" customFormat="1" ht="36" customHeight="1" spans="8:8">
      <c r="H97" s="3"/>
    </row>
    <row r="98" s="1" customFormat="1" ht="36" customHeight="1" spans="8:8">
      <c r="H98" s="3"/>
    </row>
    <row r="99" s="1" customFormat="1" ht="36" customHeight="1" spans="8:8">
      <c r="H99" s="3"/>
    </row>
    <row r="100" s="1" customFormat="1" ht="36" customHeight="1" spans="8:8">
      <c r="H100" s="3"/>
    </row>
    <row r="101" s="1" customFormat="1" ht="36" customHeight="1" spans="8:8">
      <c r="H101" s="3"/>
    </row>
    <row r="102" s="1" customFormat="1" ht="36" customHeight="1" spans="8:8">
      <c r="H102" s="3"/>
    </row>
    <row r="103" s="1" customFormat="1" ht="36" customHeight="1" spans="8:8">
      <c r="H103" s="3"/>
    </row>
  </sheetData>
  <autoFilter xmlns:etc="http://www.wps.cn/officeDocument/2017/etCustomData" ref="A4:N75" etc:filterBottomFollowUsedRange="0">
    <extLst/>
  </autoFilter>
  <mergeCells count="25">
    <mergeCell ref="A1:M1"/>
    <mergeCell ref="A2:N2"/>
    <mergeCell ref="A3:M3"/>
    <mergeCell ref="A74:L74"/>
    <mergeCell ref="A75:D75"/>
    <mergeCell ref="F75:G75"/>
    <mergeCell ref="I75:M75"/>
    <mergeCell ref="M5:M9"/>
    <mergeCell ref="M10:M15"/>
    <mergeCell ref="M16:M18"/>
    <mergeCell ref="M19:M22"/>
    <mergeCell ref="M23:M28"/>
    <mergeCell ref="M29:M36"/>
    <mergeCell ref="M37:M39"/>
    <mergeCell ref="M40:M44"/>
    <mergeCell ref="M45:M49"/>
    <mergeCell ref="M50:M52"/>
    <mergeCell ref="M53:M54"/>
    <mergeCell ref="M55:M57"/>
    <mergeCell ref="M58:M61"/>
    <mergeCell ref="M62:M64"/>
    <mergeCell ref="M65:M66"/>
    <mergeCell ref="M69:M70"/>
    <mergeCell ref="M71:M73"/>
    <mergeCell ref="N5:N73"/>
  </mergeCells>
  <pageMargins left="0.751388888888889" right="0.751388888888889" top="1" bottom="1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L16"/>
  <sheetViews>
    <sheetView workbookViewId="0">
      <selection activeCell="A1" sqref="A1"/>
    </sheetView>
  </sheetViews>
  <sheetFormatPr defaultColWidth="9" defaultRowHeight="13.5"/>
  <sheetData>
    <row r="1" spans="3:12">
      <c r="C1" t="s">
        <v>212</v>
      </c>
      <c r="I1" t="s">
        <v>213</v>
      </c>
      <c r="J1" t="s">
        <v>214</v>
      </c>
      <c r="K1" t="s">
        <v>215</v>
      </c>
      <c r="L1" t="s">
        <v>215</v>
      </c>
    </row>
    <row r="2" spans="3:12">
      <c r="C2" t="s">
        <v>216</v>
      </c>
      <c r="I2" t="s">
        <v>217</v>
      </c>
      <c r="J2" t="s">
        <v>218</v>
      </c>
      <c r="K2" t="s">
        <v>219</v>
      </c>
      <c r="L2" t="s">
        <v>219</v>
      </c>
    </row>
    <row r="3" spans="9:12">
      <c r="I3" t="s">
        <v>220</v>
      </c>
      <c r="J3" t="s">
        <v>221</v>
      </c>
      <c r="K3" t="s">
        <v>222</v>
      </c>
      <c r="L3" t="s">
        <v>222</v>
      </c>
    </row>
    <row r="4" spans="9:12">
      <c r="I4" t="s">
        <v>223</v>
      </c>
      <c r="J4" t="s">
        <v>224</v>
      </c>
      <c r="K4" t="s">
        <v>225</v>
      </c>
      <c r="L4" t="s">
        <v>225</v>
      </c>
    </row>
    <row r="5" spans="9:12">
      <c r="I5" t="s">
        <v>226</v>
      </c>
      <c r="J5" t="s">
        <v>227</v>
      </c>
      <c r="K5" t="s">
        <v>228</v>
      </c>
      <c r="L5" t="s">
        <v>228</v>
      </c>
    </row>
    <row r="6" spans="9:12">
      <c r="I6" t="s">
        <v>229</v>
      </c>
      <c r="K6" t="s">
        <v>230</v>
      </c>
      <c r="L6" t="s">
        <v>230</v>
      </c>
    </row>
    <row r="7" spans="11:12">
      <c r="K7" t="s">
        <v>231</v>
      </c>
      <c r="L7" t="s">
        <v>231</v>
      </c>
    </row>
    <row r="8" spans="11:12">
      <c r="K8" t="s">
        <v>232</v>
      </c>
      <c r="L8" t="s">
        <v>232</v>
      </c>
    </row>
    <row r="9" spans="11:12">
      <c r="K9" t="s">
        <v>233</v>
      </c>
      <c r="L9" t="s">
        <v>233</v>
      </c>
    </row>
    <row r="10" spans="11:12">
      <c r="K10" t="s">
        <v>234</v>
      </c>
      <c r="L10" t="s">
        <v>234</v>
      </c>
    </row>
    <row r="11" spans="11:12">
      <c r="K11" t="s">
        <v>235</v>
      </c>
      <c r="L11" t="s">
        <v>235</v>
      </c>
    </row>
    <row r="12" spans="11:12">
      <c r="K12" t="s">
        <v>236</v>
      </c>
      <c r="L12" t="s">
        <v>236</v>
      </c>
    </row>
    <row r="13" spans="11:12">
      <c r="K13" t="s">
        <v>237</v>
      </c>
      <c r="L13" t="s">
        <v>237</v>
      </c>
    </row>
    <row r="14" spans="11:12">
      <c r="K14" t="s">
        <v>238</v>
      </c>
      <c r="L14" t="s">
        <v>238</v>
      </c>
    </row>
    <row r="15" spans="11:12">
      <c r="K15" t="s">
        <v>239</v>
      </c>
      <c r="L15" t="s">
        <v>239</v>
      </c>
    </row>
    <row r="16" spans="11:12">
      <c r="K16" t="s">
        <v>229</v>
      </c>
      <c r="L16" t="s">
        <v>229</v>
      </c>
    </row>
  </sheetData>
  <sheetProtection sheet="1" objects="1" scenarios="1"/>
  <pageMargins left="0.7" right="0.7" top="0.75" bottom="0.75" header="0.3" footer="0.3"/>
  <pageSetup paperSize="1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7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桥梁维修费用</vt:lpstr>
      <vt:lpstr>Ranges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梦</cp:lastModifiedBy>
  <dcterms:created xsi:type="dcterms:W3CDTF">2006-09-13T11:21:00Z</dcterms:created>
  <dcterms:modified xsi:type="dcterms:W3CDTF">2025-05-06T11:11:02Z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F55D219EF7C246258813B3FAECBC07F7_12</vt:lpwstr>
  </property>
</Properties>
</file>